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-ntce-s1022.nissaneu.nmcorp.nissan.biz\Users\SNX7289\My Documents\Misc data Opel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Print_Area" localSheetId="0">Hoja1!$A$1:$Q$61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27" i="1"/>
  <c r="H26" i="1"/>
  <c r="H23" i="1"/>
  <c r="H36" i="1" s="1"/>
  <c r="H22" i="1"/>
  <c r="H35" i="1" s="1"/>
  <c r="H21" i="1"/>
  <c r="H34" i="1" s="1"/>
  <c r="H20" i="1"/>
  <c r="H33" i="1" s="1"/>
  <c r="H19" i="1"/>
  <c r="H32" i="1" s="1"/>
  <c r="I36" i="1"/>
  <c r="G36" i="1"/>
  <c r="I35" i="1"/>
  <c r="G35" i="1"/>
  <c r="I34" i="1"/>
  <c r="G34" i="1"/>
  <c r="I33" i="1"/>
  <c r="G33" i="1"/>
  <c r="I32" i="1"/>
  <c r="G32" i="1"/>
  <c r="I31" i="1"/>
  <c r="G31" i="1"/>
  <c r="I27" i="1"/>
  <c r="I23" i="1"/>
  <c r="I26" i="1" s="1"/>
  <c r="I22" i="1"/>
  <c r="I21" i="1"/>
  <c r="I20" i="1"/>
  <c r="I19" i="1"/>
  <c r="G23" i="1"/>
  <c r="G27" i="1" s="1"/>
  <c r="G22" i="1"/>
  <c r="G21" i="1"/>
  <c r="G20" i="1"/>
  <c r="G19" i="1"/>
  <c r="G26" i="1" l="1"/>
  <c r="F31" i="1"/>
  <c r="Q28" i="1" l="1"/>
  <c r="P28" i="1"/>
  <c r="O28" i="1"/>
  <c r="N28" i="1"/>
  <c r="M28" i="1"/>
  <c r="L28" i="1"/>
  <c r="K28" i="1"/>
  <c r="J28" i="1"/>
  <c r="E28" i="1"/>
  <c r="D28" i="1"/>
  <c r="C28" i="1"/>
  <c r="K31" i="1"/>
  <c r="F48" i="1" l="1"/>
  <c r="F40" i="1"/>
  <c r="D31" i="1"/>
  <c r="E31" i="1"/>
  <c r="J31" i="1"/>
  <c r="L31" i="1"/>
  <c r="M31" i="1"/>
  <c r="N31" i="1"/>
  <c r="O31" i="1"/>
  <c r="P31" i="1"/>
  <c r="Q31" i="1"/>
  <c r="C31" i="1"/>
  <c r="D2" i="1"/>
  <c r="D4" i="1"/>
  <c r="D5" i="1" l="1"/>
  <c r="F19" i="1" l="1"/>
  <c r="F32" i="1" s="1"/>
  <c r="F23" i="1"/>
  <c r="F20" i="1"/>
  <c r="F33" i="1" s="1"/>
  <c r="F21" i="1"/>
  <c r="F34" i="1" s="1"/>
  <c r="F22" i="1"/>
  <c r="F35" i="1" s="1"/>
  <c r="P24" i="1"/>
  <c r="P37" i="1" s="1"/>
  <c r="J19" i="1"/>
  <c r="J32" i="1" s="1"/>
  <c r="N19" i="1"/>
  <c r="N32" i="1" s="1"/>
  <c r="D20" i="1"/>
  <c r="D33" i="1" s="1"/>
  <c r="L20" i="1"/>
  <c r="L33" i="1" s="1"/>
  <c r="P20" i="1"/>
  <c r="P33" i="1" s="1"/>
  <c r="J21" i="1"/>
  <c r="J34" i="1" s="1"/>
  <c r="N21" i="1"/>
  <c r="N34" i="1" s="1"/>
  <c r="D22" i="1"/>
  <c r="L22" i="1"/>
  <c r="L35" i="1" s="1"/>
  <c r="P22" i="1"/>
  <c r="P35" i="1" s="1"/>
  <c r="J23" i="1"/>
  <c r="J36" i="1" s="1"/>
  <c r="N23" i="1"/>
  <c r="N36" i="1" s="1"/>
  <c r="C20" i="1"/>
  <c r="C19" i="1"/>
  <c r="Q24" i="1"/>
  <c r="Q37" i="1" s="1"/>
  <c r="K19" i="1"/>
  <c r="K32" i="1" s="1"/>
  <c r="O19" i="1"/>
  <c r="O32" i="1" s="1"/>
  <c r="E20" i="1"/>
  <c r="E33" i="1" s="1"/>
  <c r="M20" i="1"/>
  <c r="M33" i="1" s="1"/>
  <c r="Q20" i="1"/>
  <c r="Q33" i="1" s="1"/>
  <c r="K21" i="1"/>
  <c r="O21" i="1"/>
  <c r="O34" i="1" s="1"/>
  <c r="E22" i="1"/>
  <c r="E35" i="1" s="1"/>
  <c r="M22" i="1"/>
  <c r="M35" i="1" s="1"/>
  <c r="Q22" i="1"/>
  <c r="Q35" i="1" s="1"/>
  <c r="K23" i="1"/>
  <c r="O23" i="1"/>
  <c r="O36" i="1" s="1"/>
  <c r="C21" i="1"/>
  <c r="C34" i="1" s="1"/>
  <c r="N24" i="1"/>
  <c r="N37" i="1" s="1"/>
  <c r="D19" i="1"/>
  <c r="D32" i="1" s="1"/>
  <c r="L19" i="1"/>
  <c r="L32" i="1" s="1"/>
  <c r="P19" i="1"/>
  <c r="P32" i="1" s="1"/>
  <c r="J20" i="1"/>
  <c r="N20" i="1"/>
  <c r="D21" i="1"/>
  <c r="D34" i="1" s="1"/>
  <c r="L21" i="1"/>
  <c r="L34" i="1" s="1"/>
  <c r="P21" i="1"/>
  <c r="P34" i="1" s="1"/>
  <c r="J22" i="1"/>
  <c r="J35" i="1" s="1"/>
  <c r="N22" i="1"/>
  <c r="N35" i="1" s="1"/>
  <c r="D23" i="1"/>
  <c r="D36" i="1" s="1"/>
  <c r="L23" i="1"/>
  <c r="P23" i="1"/>
  <c r="C22" i="1"/>
  <c r="C35" i="1" s="1"/>
  <c r="O24" i="1"/>
  <c r="E19" i="1"/>
  <c r="E32" i="1" s="1"/>
  <c r="M19" i="1"/>
  <c r="Q19" i="1"/>
  <c r="Q32" i="1" s="1"/>
  <c r="K20" i="1"/>
  <c r="K33" i="1" s="1"/>
  <c r="O20" i="1"/>
  <c r="O33" i="1" s="1"/>
  <c r="E21" i="1"/>
  <c r="E34" i="1" s="1"/>
  <c r="M21" i="1"/>
  <c r="M34" i="1" s="1"/>
  <c r="Q21" i="1"/>
  <c r="Q34" i="1" s="1"/>
  <c r="K22" i="1"/>
  <c r="K35" i="1" s="1"/>
  <c r="O22" i="1"/>
  <c r="E23" i="1"/>
  <c r="E36" i="1" s="1"/>
  <c r="M23" i="1"/>
  <c r="M36" i="1" s="1"/>
  <c r="Q23" i="1"/>
  <c r="Q36" i="1" s="1"/>
  <c r="C23" i="1"/>
  <c r="K34" i="1"/>
  <c r="O35" i="1"/>
  <c r="O37" i="1"/>
  <c r="N33" i="1"/>
  <c r="M32" i="1"/>
  <c r="J33" i="1"/>
  <c r="P36" i="1"/>
  <c r="C32" i="1"/>
  <c r="L36" i="1"/>
  <c r="C33" i="1"/>
  <c r="C36" i="1"/>
  <c r="D35" i="1"/>
  <c r="F36" i="1" l="1"/>
  <c r="F27" i="1"/>
  <c r="F26" i="1"/>
  <c r="K26" i="1"/>
  <c r="K27" i="1"/>
  <c r="K36" i="1"/>
  <c r="J26" i="1"/>
  <c r="J27" i="1"/>
  <c r="P27" i="1"/>
  <c r="P26" i="1"/>
  <c r="L26" i="1"/>
  <c r="L27" i="1"/>
  <c r="E26" i="1"/>
  <c r="E27" i="1"/>
  <c r="O27" i="1"/>
  <c r="O26" i="1"/>
  <c r="D26" i="1"/>
  <c r="D27" i="1"/>
  <c r="Q26" i="1"/>
  <c r="Q27" i="1"/>
  <c r="M26" i="1"/>
  <c r="M27" i="1"/>
  <c r="C26" i="1"/>
  <c r="C27" i="1"/>
  <c r="N26" i="1"/>
  <c r="N27" i="1"/>
</calcChain>
</file>

<file path=xl/sharedStrings.xml><?xml version="1.0" encoding="utf-8"?>
<sst xmlns="http://schemas.openxmlformats.org/spreadsheetml/2006/main" count="49" uniqueCount="40">
  <si>
    <t>Gear</t>
  </si>
  <si>
    <t>FD</t>
  </si>
  <si>
    <t>Gearbox</t>
  </si>
  <si>
    <t>Weight (kg)</t>
  </si>
  <si>
    <t>F23SR (MG3)</t>
  </si>
  <si>
    <t>F23SRT</t>
  </si>
  <si>
    <t>FR7 (75/19)</t>
  </si>
  <si>
    <t>FY1 (69/19)</t>
  </si>
  <si>
    <t>FR8 (75/18)</t>
  </si>
  <si>
    <t>Tire size</t>
  </si>
  <si>
    <t>d/rev</t>
  </si>
  <si>
    <t>mm</t>
  </si>
  <si>
    <t>V/1000 rpm</t>
  </si>
  <si>
    <t>km/rev</t>
  </si>
  <si>
    <t>F20</t>
  </si>
  <si>
    <t>WC (65/19)</t>
  </si>
  <si>
    <t>FT, WD (71/20)</t>
  </si>
  <si>
    <t>M32 MZ0</t>
  </si>
  <si>
    <t>FXB</t>
  </si>
  <si>
    <t>M32 MZ1</t>
  </si>
  <si>
    <t>FW7</t>
  </si>
  <si>
    <t>F16CR V2</t>
  </si>
  <si>
    <t>CX, NL</t>
  </si>
  <si>
    <t>F28</t>
  </si>
  <si>
    <t>GZ, LZ</t>
  </si>
  <si>
    <t>F40 MK6</t>
  </si>
  <si>
    <t>FW4</t>
  </si>
  <si>
    <t>Speed @ rpm</t>
  </si>
  <si>
    <t>Speed @ top</t>
  </si>
  <si>
    <t>Max speed each gear</t>
  </si>
  <si>
    <t>Gearbox 1</t>
  </si>
  <si>
    <t>Gearbox 2</t>
  </si>
  <si>
    <t>F18+ CR</t>
  </si>
  <si>
    <t>UU</t>
  </si>
  <si>
    <t>F23WR</t>
  </si>
  <si>
    <t>F23WR (MG1)</t>
  </si>
  <si>
    <t>F13</t>
  </si>
  <si>
    <t>EG, EP (75/18)</t>
  </si>
  <si>
    <t>F16CR V1</t>
  </si>
  <si>
    <t>ZV, BN??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</si>
</sst>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0"/>
      <color theme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n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1" fontId="0" fillId="0" borderId="0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7" xfId="0" applyNumberFormat="1" applyBorder="1"/>
    <xf numFmtId="165" fontId="0" fillId="0" borderId="0" xfId="0" applyNumberForma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center"/>
    </xf>
    <xf numFmtId="0" fontId="4" fillId="0" borderId="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1" fillId="0" borderId="12" xfId="0" applyFont="1" applyBorder="1" applyAlignment="1">
      <alignment horizontal="center"/>
    </xf>
    <xf numFmtId="165" fontId="0" fillId="2" borderId="12" xfId="0" applyNumberFormat="1" applyFill="1" applyBorder="1" applyAlignment="1">
      <alignment horizontal="center"/>
    </xf>
    <xf numFmtId="165" fontId="0" fillId="3" borderId="12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165" fontId="0" fillId="2" borderId="13" xfId="0" applyNumberFormat="1" applyFill="1" applyBorder="1" applyAlignment="1">
      <alignment horizontal="center"/>
    </xf>
    <xf numFmtId="165" fontId="0" fillId="3" borderId="13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2" xfId="0" applyFill="1" applyBorder="1"/>
    <xf numFmtId="0" fontId="0" fillId="3" borderId="12" xfId="0" applyFill="1" applyBorder="1"/>
    <xf numFmtId="2" fontId="0" fillId="2" borderId="12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2" fontId="0" fillId="3" borderId="14" xfId="0" applyNumberForma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65" fontId="0" fillId="2" borderId="12" xfId="0" applyNumberFormat="1" applyFill="1" applyBorder="1" applyAlignment="1">
      <alignment horizontal="center"/>
    </xf>
    <xf numFmtId="0" fontId="0" fillId="0" borderId="12" xfId="0" applyBorder="1" applyAlignment="1">
      <alignment horizontal="right"/>
    </xf>
    <xf numFmtId="165" fontId="0" fillId="0" borderId="12" xfId="0" applyNumberForma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18" xfId="0" applyBorder="1"/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0" borderId="21" xfId="0" applyBorder="1"/>
    <xf numFmtId="0" fontId="0" fillId="2" borderId="22" xfId="0" applyFill="1" applyBorder="1" applyAlignment="1">
      <alignment horizontal="center"/>
    </xf>
    <xf numFmtId="0" fontId="0" fillId="0" borderId="23" xfId="0" applyBorder="1"/>
    <xf numFmtId="0" fontId="0" fillId="2" borderId="24" xfId="0" applyFill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2" borderId="26" xfId="0" applyFill="1" applyBorder="1" applyAlignment="1">
      <alignment horizontal="center"/>
    </xf>
    <xf numFmtId="165" fontId="0" fillId="3" borderId="26" xfId="0" applyNumberFormat="1" applyFill="1" applyBorder="1" applyAlignment="1">
      <alignment horizontal="center"/>
    </xf>
    <xf numFmtId="165" fontId="0" fillId="2" borderId="26" xfId="0" applyNumberFormat="1" applyFill="1" applyBorder="1" applyAlignment="1">
      <alignment horizontal="center"/>
    </xf>
    <xf numFmtId="165" fontId="0" fillId="2" borderId="26" xfId="0" applyNumberForma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0" fillId="3" borderId="26" xfId="0" applyNumberFormat="1" applyFill="1" applyBorder="1" applyAlignment="1">
      <alignment horizontal="center"/>
    </xf>
    <xf numFmtId="165" fontId="0" fillId="2" borderId="26" xfId="0" applyNumberFormat="1" applyFill="1" applyBorder="1" applyAlignment="1">
      <alignment horizontal="center"/>
    </xf>
    <xf numFmtId="165" fontId="0" fillId="2" borderId="27" xfId="0" applyNumberForma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66" fontId="6" fillId="3" borderId="0" xfId="0" applyNumberFormat="1" applyFont="1" applyFill="1" applyBorder="1" applyAlignment="1">
      <alignment horizontal="center"/>
    </xf>
    <xf numFmtId="0" fontId="6" fillId="3" borderId="12" xfId="0" applyFont="1" applyFill="1" applyBorder="1"/>
    <xf numFmtId="0" fontId="6" fillId="3" borderId="13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0" xfId="0" applyFont="1" applyFill="1"/>
    <xf numFmtId="2" fontId="6" fillId="3" borderId="14" xfId="0" applyNumberFormat="1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/>
    </xf>
    <xf numFmtId="165" fontId="6" fillId="3" borderId="13" xfId="0" applyNumberFormat="1" applyFont="1" applyFill="1" applyBorder="1" applyAlignment="1">
      <alignment horizontal="center"/>
    </xf>
    <xf numFmtId="165" fontId="6" fillId="3" borderId="12" xfId="0" applyNumberFormat="1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5" fillId="0" borderId="5" xfId="0" applyFon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0" fontId="0" fillId="0" borderId="3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Hoja1!$E$41:$F$41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50.813789617179516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Hoja1!$E$42:$F$42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89.891654530490172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Hoja1!$E$43:$F$43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134.83748179573524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Hoja1!$E$44:$F$44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187.38239738211459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Hoja1!$E$45:$F$45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224.6735790613734</c:v>
                </c:pt>
              </c:numCache>
            </c:numRef>
          </c:yVal>
          <c:smooth val="0"/>
        </c:ser>
        <c:ser>
          <c:idx val="6"/>
          <c:order val="5"/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Hoja1!$E$49:$F$49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58.666195699940815</c:v>
                </c:pt>
              </c:numCache>
            </c:numRef>
          </c:yVal>
          <c:smooth val="0"/>
        </c:ser>
        <c:ser>
          <c:idx val="7"/>
          <c:order val="6"/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Hoja1!$E$50:$F$50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96.372411379189145</c:v>
                </c:pt>
              </c:numCache>
            </c:numRef>
          </c:yVal>
          <c:smooth val="0"/>
        </c:ser>
        <c:ser>
          <c:idx val="8"/>
          <c:order val="7"/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Hoja1!$E$51:$F$51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140.71154516663745</c:v>
                </c:pt>
              </c:numCache>
            </c:numRef>
          </c:yVal>
          <c:smooth val="0"/>
        </c:ser>
        <c:ser>
          <c:idx val="9"/>
          <c:order val="8"/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Hoja1!$E$52:$F$52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184.20873671947757</c:v>
                </c:pt>
              </c:numCache>
            </c:numRef>
          </c:yVal>
          <c:smooth val="0"/>
        </c:ser>
        <c:ser>
          <c:idx val="10"/>
          <c:order val="9"/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Hoja1!$E$53:$F$53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234.73099746759615</c:v>
                </c:pt>
              </c:numCache>
            </c:numRef>
          </c:yVal>
          <c:smooth val="0"/>
        </c:ser>
        <c:ser>
          <c:idx val="11"/>
          <c:order val="10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Hoja1!$E$54:$F$54</c:f>
              <c:numCache>
                <c:formatCode>General</c:formatCode>
                <c:ptCount val="2"/>
                <c:pt idx="0">
                  <c:v>0</c:v>
                </c:pt>
              </c:numCache>
            </c:numRef>
          </c:yVal>
          <c:smooth val="0"/>
        </c:ser>
        <c:ser>
          <c:idx val="12"/>
          <c:order val="1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Hoja1!$E$40:$F$40</c:f>
              <c:numCache>
                <c:formatCode>General</c:formatCode>
                <c:ptCount val="2"/>
                <c:pt idx="0">
                  <c:v>0</c:v>
                </c:pt>
                <c:pt idx="1">
                  <c:v>6800</c:v>
                </c:pt>
              </c:numCache>
            </c:numRef>
          </c:xVal>
          <c:yVal>
            <c:numRef>
              <c:f>Hoja1!$E$46:$F$46</c:f>
              <c:numCache>
                <c:formatCode>0.0</c:formatCode>
                <c:ptCount val="2"/>
                <c:pt idx="0" 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58288"/>
        <c:axId val="235658680"/>
      </c:scatterChart>
      <c:valAx>
        <c:axId val="23565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58680"/>
        <c:crosses val="autoZero"/>
        <c:crossBetween val="midCat"/>
      </c:valAx>
      <c:valAx>
        <c:axId val="235658680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5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219635</xdr:colOff>
      <xdr:row>37</xdr:row>
      <xdr:rowOff>182094</xdr:rowOff>
    </xdr:from>
    <xdr:to>
      <xdr:col>13</xdr:col>
      <xdr:colOff>50427</xdr:colOff>
      <xdr:row>60</xdr:row>
      <xdr:rowOff>136149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zoomScale="85" zoomScaleNormal="85" workbookViewId="0">
      <selection activeCell="U19" sqref="U19"/>
    </sheetView>
  </sheetViews>
  <sheetFormatPr baseColWidth="10" defaultRowHeight="15" x14ac:dyDescent="0.25"/>
  <cols>
    <col min="1" max="1" width="13.85546875" customWidth="1"/>
    <col min="2" max="15" width="13.140625" customWidth="1"/>
  </cols>
  <sheetData>
    <row r="1" spans="1:17" ht="15.75" thickBot="1" x14ac:dyDescent="0.3">
      <c r="B1" s="4"/>
      <c r="C1" s="5" t="s">
        <v>9</v>
      </c>
      <c r="D1" s="5"/>
      <c r="E1" s="6"/>
      <c r="F1" s="2"/>
      <c r="G1" s="2"/>
      <c r="H1" s="2"/>
      <c r="I1" s="2"/>
      <c r="J1" s="2"/>
      <c r="K1" s="2"/>
    </row>
    <row r="2" spans="1:17" x14ac:dyDescent="0.25">
      <c r="B2" s="75"/>
      <c r="C2" s="12">
        <v>205</v>
      </c>
      <c r="D2" s="2">
        <f>C2*C3/100</f>
        <v>92.25</v>
      </c>
      <c r="E2" s="7" t="s">
        <v>11</v>
      </c>
      <c r="F2" s="2"/>
      <c r="G2" s="2"/>
      <c r="H2" s="2"/>
      <c r="I2" s="2"/>
      <c r="J2" s="2"/>
      <c r="K2" s="2"/>
    </row>
    <row r="3" spans="1:17" x14ac:dyDescent="0.25">
      <c r="B3" s="75"/>
      <c r="C3" s="13">
        <v>45</v>
      </c>
      <c r="D3" s="2"/>
      <c r="E3" s="7"/>
      <c r="F3" s="2"/>
      <c r="G3" s="2"/>
      <c r="H3" s="2"/>
      <c r="I3" s="2"/>
      <c r="J3" s="2"/>
      <c r="K3" s="2"/>
    </row>
    <row r="4" spans="1:17" ht="15.75" thickBot="1" x14ac:dyDescent="0.3">
      <c r="B4" s="8"/>
      <c r="C4" s="14">
        <v>16</v>
      </c>
      <c r="D4" s="3">
        <f>C4*25.4</f>
        <v>406.4</v>
      </c>
      <c r="E4" s="7" t="s">
        <v>11</v>
      </c>
      <c r="F4" s="2"/>
      <c r="G4" s="2"/>
      <c r="H4" s="2"/>
      <c r="I4" s="2"/>
      <c r="J4" s="2"/>
      <c r="K4" s="2"/>
    </row>
    <row r="5" spans="1:17" ht="15.75" thickBot="1" x14ac:dyDescent="0.3">
      <c r="B5" s="9"/>
      <c r="C5" s="10" t="s">
        <v>10</v>
      </c>
      <c r="D5" s="15">
        <f>(D4+2*D2)*PI()/1000/1000</f>
        <v>1.8563670990062087E-3</v>
      </c>
      <c r="E5" s="11" t="s">
        <v>13</v>
      </c>
      <c r="F5" s="2"/>
      <c r="G5" s="2"/>
      <c r="H5" s="2"/>
      <c r="I5" s="2"/>
      <c r="J5" s="2"/>
      <c r="K5" s="2"/>
    </row>
    <row r="6" spans="1:17" ht="15.75" thickBot="1" x14ac:dyDescent="0.3">
      <c r="C6" s="76" t="s">
        <v>2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17" ht="15.75" thickTop="1" x14ac:dyDescent="0.25">
      <c r="A7" s="57"/>
      <c r="B7" s="58" t="s">
        <v>0</v>
      </c>
      <c r="C7" s="87" t="s">
        <v>4</v>
      </c>
      <c r="D7" s="87" t="s">
        <v>4</v>
      </c>
      <c r="E7" s="87" t="s">
        <v>5</v>
      </c>
      <c r="F7" s="87" t="s">
        <v>34</v>
      </c>
      <c r="G7" s="59" t="s">
        <v>36</v>
      </c>
      <c r="H7" s="59" t="s">
        <v>38</v>
      </c>
      <c r="I7" s="59" t="s">
        <v>21</v>
      </c>
      <c r="J7" s="60" t="s">
        <v>21</v>
      </c>
      <c r="K7" s="60" t="s">
        <v>32</v>
      </c>
      <c r="L7" s="60" t="s">
        <v>14</v>
      </c>
      <c r="M7" s="60" t="s">
        <v>14</v>
      </c>
      <c r="N7" s="59" t="s">
        <v>23</v>
      </c>
      <c r="O7" s="60" t="s">
        <v>25</v>
      </c>
      <c r="P7" s="59" t="s">
        <v>17</v>
      </c>
      <c r="Q7" s="61" t="s">
        <v>19</v>
      </c>
    </row>
    <row r="8" spans="1:17" x14ac:dyDescent="0.25">
      <c r="A8" s="62"/>
      <c r="B8" s="32">
        <v>1</v>
      </c>
      <c r="C8" s="88">
        <v>3.577</v>
      </c>
      <c r="D8" s="88">
        <v>3.577</v>
      </c>
      <c r="E8" s="88">
        <v>3.577</v>
      </c>
      <c r="F8" s="88">
        <v>3.577</v>
      </c>
      <c r="G8" s="46">
        <v>3.5449999999999999</v>
      </c>
      <c r="H8" s="46">
        <v>3.4169999999999998</v>
      </c>
      <c r="I8" s="46">
        <v>3.5449999999999999</v>
      </c>
      <c r="J8" s="47">
        <v>3.5449999999999999</v>
      </c>
      <c r="K8" s="47">
        <v>3.5830000000000002</v>
      </c>
      <c r="L8" s="47">
        <v>3.5449999999999999</v>
      </c>
      <c r="M8" s="47">
        <v>3.5449999999999999</v>
      </c>
      <c r="N8" s="46">
        <v>3.57</v>
      </c>
      <c r="O8" s="47">
        <v>3.9169999999999998</v>
      </c>
      <c r="P8" s="46">
        <v>3.8180000000000001</v>
      </c>
      <c r="Q8" s="63">
        <v>3.8180000000000001</v>
      </c>
    </row>
    <row r="9" spans="1:17" x14ac:dyDescent="0.25">
      <c r="A9" s="62"/>
      <c r="B9" s="27">
        <v>2</v>
      </c>
      <c r="C9" s="89">
        <v>2.0219999999999998</v>
      </c>
      <c r="D9" s="89">
        <v>2.0219999999999998</v>
      </c>
      <c r="E9" s="89">
        <v>2.0219999999999998</v>
      </c>
      <c r="F9" s="89">
        <v>1.887</v>
      </c>
      <c r="G9" s="48">
        <v>1.9570000000000001</v>
      </c>
      <c r="H9" s="48">
        <v>2.1579999999999999</v>
      </c>
      <c r="I9" s="48">
        <v>2.1579999999999999</v>
      </c>
      <c r="J9" s="49">
        <v>2.1579999999999999</v>
      </c>
      <c r="K9" s="49">
        <v>2.1429999999999998</v>
      </c>
      <c r="L9" s="49">
        <v>2.1579999999999999</v>
      </c>
      <c r="M9" s="49">
        <v>2.1579999999999999</v>
      </c>
      <c r="N9" s="48">
        <v>2.16</v>
      </c>
      <c r="O9" s="49">
        <v>2.04</v>
      </c>
      <c r="P9" s="48">
        <v>2.1579999999999999</v>
      </c>
      <c r="Q9" s="64">
        <v>2.1579999999999999</v>
      </c>
    </row>
    <row r="10" spans="1:17" x14ac:dyDescent="0.25">
      <c r="A10" s="62"/>
      <c r="B10" s="27">
        <v>3</v>
      </c>
      <c r="C10" s="89">
        <v>1.3480000000000001</v>
      </c>
      <c r="D10" s="89">
        <v>1.3480000000000001</v>
      </c>
      <c r="E10" s="89">
        <v>1.3480000000000001</v>
      </c>
      <c r="F10" s="89">
        <v>1.1919999999999999</v>
      </c>
      <c r="G10" s="48">
        <v>1.3029999999999999</v>
      </c>
      <c r="H10" s="48">
        <v>1.609</v>
      </c>
      <c r="I10" s="48">
        <v>1.48</v>
      </c>
      <c r="J10" s="49">
        <v>1.48</v>
      </c>
      <c r="K10" s="49">
        <v>1.4810000000000001</v>
      </c>
      <c r="L10" s="49">
        <v>1.478</v>
      </c>
      <c r="M10" s="49">
        <v>1.478</v>
      </c>
      <c r="N10" s="48">
        <v>1.45</v>
      </c>
      <c r="O10" s="49">
        <v>1.365</v>
      </c>
      <c r="P10" s="48">
        <v>1.4750000000000001</v>
      </c>
      <c r="Q10" s="64">
        <v>1.4750000000000001</v>
      </c>
    </row>
    <row r="11" spans="1:17" x14ac:dyDescent="0.25">
      <c r="A11" s="62"/>
      <c r="B11" s="27">
        <v>4</v>
      </c>
      <c r="C11" s="90">
        <v>0.97</v>
      </c>
      <c r="D11" s="90">
        <v>0.97</v>
      </c>
      <c r="E11" s="90">
        <v>0.97</v>
      </c>
      <c r="F11" s="89">
        <v>0.84799999999999998</v>
      </c>
      <c r="G11" s="48">
        <v>0.89200000000000002</v>
      </c>
      <c r="H11" s="48">
        <v>1.121</v>
      </c>
      <c r="I11" s="48">
        <v>1.121</v>
      </c>
      <c r="J11" s="49">
        <v>1.121</v>
      </c>
      <c r="K11" s="49">
        <v>1.121</v>
      </c>
      <c r="L11" s="49">
        <v>1.129</v>
      </c>
      <c r="M11" s="49">
        <v>1.129</v>
      </c>
      <c r="N11" s="48">
        <v>1.1000000000000001</v>
      </c>
      <c r="O11" s="49">
        <v>1.048</v>
      </c>
      <c r="P11" s="48">
        <v>1.0669999999999999</v>
      </c>
      <c r="Q11" s="64">
        <v>1.0669999999999999</v>
      </c>
    </row>
    <row r="12" spans="1:17" x14ac:dyDescent="0.25">
      <c r="A12" s="62"/>
      <c r="B12" s="27">
        <v>5</v>
      </c>
      <c r="C12" s="89">
        <v>0.80900000000000005</v>
      </c>
      <c r="D12" s="89">
        <v>0.80900000000000005</v>
      </c>
      <c r="E12" s="90">
        <v>0.79</v>
      </c>
      <c r="F12" s="89">
        <v>0.68600000000000005</v>
      </c>
      <c r="G12" s="48">
        <v>0.70699999999999996</v>
      </c>
      <c r="H12" s="48">
        <v>0.89200000000000002</v>
      </c>
      <c r="I12" s="48">
        <v>0.88600000000000001</v>
      </c>
      <c r="J12" s="49">
        <v>0.88600000000000001</v>
      </c>
      <c r="K12" s="49">
        <v>0.89200000000000002</v>
      </c>
      <c r="L12" s="49">
        <v>0.88600000000000001</v>
      </c>
      <c r="M12" s="49">
        <v>0.88600000000000001</v>
      </c>
      <c r="N12" s="48">
        <v>0.89</v>
      </c>
      <c r="O12" s="49">
        <v>0.84599999999999997</v>
      </c>
      <c r="P12" s="48">
        <v>0.875</v>
      </c>
      <c r="Q12" s="64">
        <v>0.875</v>
      </c>
    </row>
    <row r="13" spans="1:17" x14ac:dyDescent="0.25">
      <c r="A13" s="65"/>
      <c r="B13" s="39">
        <v>6</v>
      </c>
      <c r="C13" s="91"/>
      <c r="D13" s="91"/>
      <c r="E13" s="91"/>
      <c r="F13" s="91"/>
      <c r="G13" s="40"/>
      <c r="H13" s="40"/>
      <c r="I13" s="40"/>
      <c r="J13" s="41"/>
      <c r="K13" s="41"/>
      <c r="L13" s="41"/>
      <c r="M13" s="41"/>
      <c r="N13" s="56">
        <v>0.74</v>
      </c>
      <c r="O13" s="50">
        <v>0.74</v>
      </c>
      <c r="P13" s="56">
        <v>0.74399999999999999</v>
      </c>
      <c r="Q13" s="66">
        <v>0.74399999999999999</v>
      </c>
    </row>
    <row r="14" spans="1:17" x14ac:dyDescent="0.25">
      <c r="A14" s="67"/>
      <c r="B14" s="34" t="s">
        <v>1</v>
      </c>
      <c r="C14" s="92">
        <v>3.9470000000000001</v>
      </c>
      <c r="D14" s="92">
        <v>4.1669999999999998</v>
      </c>
      <c r="E14" s="92">
        <v>3.6320000000000001</v>
      </c>
      <c r="F14" s="92">
        <v>4.1669999999999998</v>
      </c>
      <c r="G14" s="51">
        <v>3.94</v>
      </c>
      <c r="H14" s="51">
        <v>3.94</v>
      </c>
      <c r="I14" s="51">
        <v>3.94</v>
      </c>
      <c r="J14" s="52">
        <v>3.55</v>
      </c>
      <c r="K14" s="52">
        <v>3.74</v>
      </c>
      <c r="L14" s="52">
        <v>3.4209999999999998</v>
      </c>
      <c r="M14" s="52">
        <v>3.55</v>
      </c>
      <c r="N14" s="51">
        <v>3.72</v>
      </c>
      <c r="O14" s="52">
        <v>3.895</v>
      </c>
      <c r="P14" s="51">
        <v>3.65</v>
      </c>
      <c r="Q14" s="68">
        <v>3.8330000000000002</v>
      </c>
    </row>
    <row r="15" spans="1:17" x14ac:dyDescent="0.25">
      <c r="A15" s="62"/>
      <c r="B15" s="2"/>
      <c r="C15" s="89" t="s">
        <v>6</v>
      </c>
      <c r="D15" s="89" t="s">
        <v>8</v>
      </c>
      <c r="E15" s="89" t="s">
        <v>7</v>
      </c>
      <c r="F15" s="89" t="s">
        <v>8</v>
      </c>
      <c r="G15" s="48" t="s">
        <v>37</v>
      </c>
      <c r="H15" s="48" t="s">
        <v>39</v>
      </c>
      <c r="I15" s="48" t="s">
        <v>39</v>
      </c>
      <c r="J15" s="49" t="s">
        <v>22</v>
      </c>
      <c r="K15" s="49" t="s">
        <v>33</v>
      </c>
      <c r="L15" s="49" t="s">
        <v>15</v>
      </c>
      <c r="M15" s="49" t="s">
        <v>16</v>
      </c>
      <c r="N15" s="48" t="s">
        <v>24</v>
      </c>
      <c r="O15" s="49" t="s">
        <v>26</v>
      </c>
      <c r="P15" s="48" t="s">
        <v>18</v>
      </c>
      <c r="Q15" s="64" t="s">
        <v>20</v>
      </c>
    </row>
    <row r="16" spans="1:17" ht="15.75" thickBot="1" x14ac:dyDescent="0.3">
      <c r="A16" s="69"/>
      <c r="B16" s="70" t="s">
        <v>3</v>
      </c>
      <c r="C16" s="93">
        <v>42.8</v>
      </c>
      <c r="D16" s="93"/>
      <c r="E16" s="93"/>
      <c r="F16" s="94"/>
      <c r="G16" s="71"/>
      <c r="H16" s="74">
        <v>30</v>
      </c>
      <c r="I16" s="74">
        <v>30</v>
      </c>
      <c r="J16" s="72">
        <v>30</v>
      </c>
      <c r="K16" s="72">
        <v>36.299999999999997</v>
      </c>
      <c r="L16" s="80">
        <v>30</v>
      </c>
      <c r="M16" s="80"/>
      <c r="N16" s="73">
        <v>49</v>
      </c>
      <c r="O16" s="72">
        <v>55.5</v>
      </c>
      <c r="P16" s="81">
        <v>47</v>
      </c>
      <c r="Q16" s="82"/>
    </row>
    <row r="17" spans="1:17" ht="15.75" thickTop="1" x14ac:dyDescent="0.25">
      <c r="C17" s="95"/>
      <c r="D17" s="95"/>
      <c r="E17" s="95"/>
      <c r="F17" s="95"/>
      <c r="G17" s="17"/>
      <c r="H17" s="17"/>
      <c r="I17" s="17"/>
      <c r="J17" s="20"/>
      <c r="K17" s="20"/>
      <c r="L17" s="20"/>
      <c r="M17" s="20"/>
      <c r="N17" s="17"/>
      <c r="O17" s="20"/>
      <c r="P17" s="17"/>
      <c r="Q17" s="17"/>
    </row>
    <row r="18" spans="1:17" x14ac:dyDescent="0.25">
      <c r="B18" t="s">
        <v>0</v>
      </c>
      <c r="C18" s="95"/>
      <c r="D18" s="95"/>
      <c r="E18" s="95"/>
      <c r="F18" s="95"/>
      <c r="G18" s="17"/>
      <c r="H18" s="17"/>
      <c r="I18" s="17"/>
      <c r="J18" s="20"/>
      <c r="K18" s="20"/>
      <c r="L18" s="20"/>
      <c r="M18" s="20"/>
      <c r="N18" s="17"/>
      <c r="O18" s="20"/>
      <c r="P18" s="17"/>
      <c r="Q18" s="17"/>
    </row>
    <row r="19" spans="1:17" x14ac:dyDescent="0.25">
      <c r="A19" s="77" t="s">
        <v>12</v>
      </c>
      <c r="B19" s="32">
        <v>1</v>
      </c>
      <c r="C19" s="96">
        <f t="shared" ref="C19:Q19" si="0">1000/(C8*C$14)*$D$5*60</f>
        <v>7.8891287997878887</v>
      </c>
      <c r="D19" s="96">
        <f t="shared" si="0"/>
        <v>7.4726161201734582</v>
      </c>
      <c r="E19" s="96">
        <f t="shared" si="0"/>
        <v>8.5733456422805059</v>
      </c>
      <c r="F19" s="96">
        <f t="shared" ref="F19:G19" si="1">1000/(F8*F$14)*$D$5*60</f>
        <v>7.4726161201734582</v>
      </c>
      <c r="G19" s="44">
        <f t="shared" si="1"/>
        <v>7.9744851145441498</v>
      </c>
      <c r="H19" s="44">
        <f t="shared" ref="H19" si="2">1000/(H8*H$14)*$D$5*60</f>
        <v>8.2732074132452489</v>
      </c>
      <c r="I19" s="44">
        <f t="shared" ref="I19" si="3">1000/(I8*I$14)*$D$5*60</f>
        <v>7.9744851145441498</v>
      </c>
      <c r="J19" s="45">
        <f t="shared" si="0"/>
        <v>8.8505553102264667</v>
      </c>
      <c r="K19" s="45">
        <f t="shared" si="0"/>
        <v>8.3118309680123836</v>
      </c>
      <c r="L19" s="45">
        <f t="shared" si="0"/>
        <v>9.1842944610651713</v>
      </c>
      <c r="M19" s="45">
        <f t="shared" si="0"/>
        <v>8.8505553102264667</v>
      </c>
      <c r="N19" s="44">
        <f t="shared" si="0"/>
        <v>8.3869481296024606</v>
      </c>
      <c r="O19" s="45">
        <f t="shared" si="0"/>
        <v>7.3005247814075647</v>
      </c>
      <c r="P19" s="44">
        <f t="shared" si="0"/>
        <v>7.9925677174718537</v>
      </c>
      <c r="Q19" s="44">
        <f t="shared" si="0"/>
        <v>7.6109763028364892</v>
      </c>
    </row>
    <row r="20" spans="1:17" x14ac:dyDescent="0.25">
      <c r="A20" s="78"/>
      <c r="B20" s="27">
        <v>2</v>
      </c>
      <c r="C20" s="97">
        <f t="shared" ref="C20:Q20" si="4">1000/(C9*C$14)*$D$5*60</f>
        <v>13.956188781820611</v>
      </c>
      <c r="D20" s="97">
        <f t="shared" si="4"/>
        <v>13.219360960366201</v>
      </c>
      <c r="E20" s="97">
        <f t="shared" si="4"/>
        <v>15.166596123856266</v>
      </c>
      <c r="F20" s="97">
        <f t="shared" ref="F20:G20" si="5">1000/(F9*F$14)*$D$5*60</f>
        <v>14.165102205543432</v>
      </c>
      <c r="G20" s="37">
        <f t="shared" si="5"/>
        <v>14.445349888124177</v>
      </c>
      <c r="H20" s="37">
        <f t="shared" ref="H20" si="6">1000/(H9*H$14)*$D$5*60</f>
        <v>13.099884027367478</v>
      </c>
      <c r="I20" s="37">
        <f t="shared" ref="I20" si="7">1000/(I9*I$14)*$D$5*60</f>
        <v>13.099884027367478</v>
      </c>
      <c r="J20" s="38">
        <f t="shared" si="4"/>
        <v>14.539026216289539</v>
      </c>
      <c r="K20" s="38">
        <f t="shared" si="4"/>
        <v>13.897009033312353</v>
      </c>
      <c r="L20" s="38">
        <f t="shared" si="4"/>
        <v>15.087267777792416</v>
      </c>
      <c r="M20" s="38">
        <f t="shared" si="4"/>
        <v>14.539026216289539</v>
      </c>
      <c r="N20" s="37">
        <f t="shared" si="4"/>
        <v>13.861761491981843</v>
      </c>
      <c r="O20" s="38">
        <f t="shared" si="4"/>
        <v>14.01772331802619</v>
      </c>
      <c r="P20" s="37">
        <f t="shared" si="4"/>
        <v>14.140696730911742</v>
      </c>
      <c r="Q20" s="37">
        <f t="shared" si="4"/>
        <v>13.46557345886456</v>
      </c>
    </row>
    <row r="21" spans="1:17" x14ac:dyDescent="0.25">
      <c r="A21" s="78"/>
      <c r="B21" s="27">
        <v>3</v>
      </c>
      <c r="C21" s="97">
        <f t="shared" ref="C21:Q21" si="8">1000/(C10*C$14)*$D$5*60</f>
        <v>20.934283172730915</v>
      </c>
      <c r="D21" s="97">
        <f t="shared" si="8"/>
        <v>19.8290414405493</v>
      </c>
      <c r="E21" s="97">
        <f t="shared" si="8"/>
        <v>22.749894185784392</v>
      </c>
      <c r="F21" s="97">
        <f t="shared" ref="F21:G21" si="9">1000/(F10*F$14)*$D$5*60</f>
        <v>22.424117333775552</v>
      </c>
      <c r="G21" s="37">
        <f t="shared" si="9"/>
        <v>21.6957403922172</v>
      </c>
      <c r="H21" s="37">
        <f t="shared" ref="H21" si="10">1000/(H10*H$14)*$D$5*60</f>
        <v>17.569639360509022</v>
      </c>
      <c r="I21" s="37">
        <f t="shared" ref="I21" si="11">1000/(I10*I$14)*$D$5*60</f>
        <v>19.101047115580418</v>
      </c>
      <c r="J21" s="38">
        <f t="shared" si="8"/>
        <v>21.199472009968126</v>
      </c>
      <c r="K21" s="38">
        <f t="shared" si="8"/>
        <v>20.108906386487753</v>
      </c>
      <c r="L21" s="38">
        <f t="shared" si="8"/>
        <v>22.028635902893125</v>
      </c>
      <c r="M21" s="38">
        <f t="shared" si="8"/>
        <v>21.228158710928838</v>
      </c>
      <c r="N21" s="37">
        <f t="shared" si="8"/>
        <v>20.649244705297093</v>
      </c>
      <c r="O21" s="38">
        <f t="shared" si="8"/>
        <v>20.949564519247936</v>
      </c>
      <c r="P21" s="37">
        <f t="shared" si="8"/>
        <v>20.688558335801723</v>
      </c>
      <c r="Q21" s="37">
        <f t="shared" si="8"/>
        <v>19.700818660494722</v>
      </c>
    </row>
    <row r="22" spans="1:17" x14ac:dyDescent="0.25">
      <c r="A22" s="78"/>
      <c r="B22" s="27">
        <v>4</v>
      </c>
      <c r="C22" s="97">
        <f t="shared" ref="C22:Q22" si="12">1000/(C11*C$14)*$D$5*60</f>
        <v>29.092179089527086</v>
      </c>
      <c r="D22" s="97">
        <f t="shared" si="12"/>
        <v>27.556234909134496</v>
      </c>
      <c r="E22" s="97">
        <f t="shared" si="12"/>
        <v>31.615316868492133</v>
      </c>
      <c r="F22" s="97">
        <f t="shared" ref="F22:G22" si="13">1000/(F11*F$14)*$D$5*60</f>
        <v>31.520693233326011</v>
      </c>
      <c r="G22" s="37">
        <f t="shared" si="13"/>
        <v>31.692320326299345</v>
      </c>
      <c r="H22" s="37">
        <f t="shared" ref="H22" si="14">1000/(H11*H$14)*$D$5*60</f>
        <v>25.218153194521868</v>
      </c>
      <c r="I22" s="37">
        <f t="shared" ref="I22" si="15">1000/(I11*I$14)*$D$5*60</f>
        <v>25.218153194521868</v>
      </c>
      <c r="J22" s="38">
        <f t="shared" si="12"/>
        <v>27.988598193356669</v>
      </c>
      <c r="K22" s="38">
        <f t="shared" si="12"/>
        <v>26.566717536474908</v>
      </c>
      <c r="L22" s="38">
        <f t="shared" si="12"/>
        <v>28.83819651415061</v>
      </c>
      <c r="M22" s="38">
        <f t="shared" si="12"/>
        <v>27.79027331687584</v>
      </c>
      <c r="N22" s="37">
        <f t="shared" si="12"/>
        <v>27.219458929709802</v>
      </c>
      <c r="O22" s="38">
        <f t="shared" si="12"/>
        <v>27.286407985470831</v>
      </c>
      <c r="P22" s="37">
        <f t="shared" si="12"/>
        <v>28.599459742556274</v>
      </c>
      <c r="Q22" s="37">
        <f t="shared" si="12"/>
        <v>27.234027670318387</v>
      </c>
    </row>
    <row r="23" spans="1:17" x14ac:dyDescent="0.25">
      <c r="A23" s="78"/>
      <c r="B23" s="27">
        <v>5</v>
      </c>
      <c r="C23" s="97">
        <f t="shared" ref="C23:Q23" si="16">1000/(C12*C$14)*$D$5*60</f>
        <v>34.88184637434027</v>
      </c>
      <c r="D23" s="97">
        <f t="shared" si="16"/>
        <v>33.040232214907853</v>
      </c>
      <c r="E23" s="97">
        <f t="shared" si="16"/>
        <v>38.818806787895397</v>
      </c>
      <c r="F23" s="97">
        <f t="shared" ref="F23:G23" si="17">1000/(F12*F$14)*$D$5*60</f>
        <v>38.964355483761594</v>
      </c>
      <c r="G23" s="37">
        <f t="shared" si="17"/>
        <v>39.985218855811908</v>
      </c>
      <c r="H23" s="37">
        <f t="shared" ref="H23" si="18">1000/(H12*H$14)*$D$5*60</f>
        <v>31.692320326299345</v>
      </c>
      <c r="I23" s="37">
        <f t="shared" ref="I23" si="19">1000/(I12*I$14)*$D$5*60</f>
        <v>31.90694100570995</v>
      </c>
      <c r="J23" s="38">
        <f t="shared" si="16"/>
        <v>35.412210580985125</v>
      </c>
      <c r="K23" s="38">
        <f t="shared" si="16"/>
        <v>33.387096814336736</v>
      </c>
      <c r="L23" s="38">
        <f t="shared" si="16"/>
        <v>36.747543865097107</v>
      </c>
      <c r="M23" s="38">
        <f t="shared" si="16"/>
        <v>35.412210580985125</v>
      </c>
      <c r="N23" s="37">
        <f t="shared" si="16"/>
        <v>33.642027890652564</v>
      </c>
      <c r="O23" s="38">
        <f t="shared" si="16"/>
        <v>33.801602327155358</v>
      </c>
      <c r="P23" s="37">
        <f t="shared" si="16"/>
        <v>34.874998337494333</v>
      </c>
      <c r="Q23" s="37">
        <f t="shared" si="16"/>
        <v>33.20995145626253</v>
      </c>
    </row>
    <row r="24" spans="1:17" x14ac:dyDescent="0.25">
      <c r="A24" s="79"/>
      <c r="B24" s="39">
        <v>6</v>
      </c>
      <c r="C24" s="91"/>
      <c r="D24" s="91"/>
      <c r="E24" s="91"/>
      <c r="F24" s="91"/>
      <c r="G24" s="40"/>
      <c r="H24" s="40"/>
      <c r="I24" s="40"/>
      <c r="J24" s="41"/>
      <c r="K24" s="41"/>
      <c r="L24" s="41"/>
      <c r="M24" s="41"/>
      <c r="N24" s="42">
        <f>1000/(N13*N$14)*$D$5*60</f>
        <v>40.461357868487546</v>
      </c>
      <c r="O24" s="43">
        <f>1000/(O13*O$14)*$D$5*60</f>
        <v>38.643453471315453</v>
      </c>
      <c r="P24" s="42">
        <f>1000/(P13*P$14)*$D$5*60</f>
        <v>41.015623044768198</v>
      </c>
      <c r="Q24" s="42">
        <f>1000/(Q13*Q$14)*$D$5*60</f>
        <v>39.057402586330269</v>
      </c>
    </row>
    <row r="25" spans="1:17" x14ac:dyDescent="0.25">
      <c r="C25" s="95"/>
      <c r="D25" s="95"/>
      <c r="E25" s="95"/>
      <c r="F25" s="95"/>
      <c r="G25" s="17"/>
      <c r="H25" s="17"/>
      <c r="I25" s="17"/>
      <c r="J25" s="20"/>
      <c r="K25" s="20"/>
      <c r="L25" s="20"/>
      <c r="M25" s="20"/>
      <c r="N25" s="17"/>
      <c r="O25" s="20"/>
      <c r="P25" s="17"/>
      <c r="Q25" s="17"/>
    </row>
    <row r="26" spans="1:17" x14ac:dyDescent="0.25">
      <c r="A26" s="33" t="s">
        <v>27</v>
      </c>
      <c r="B26" s="34">
        <v>3000</v>
      </c>
      <c r="C26" s="98">
        <f>$B$26/1000*C23</f>
        <v>104.64553912302081</v>
      </c>
      <c r="D26" s="98">
        <f t="shared" ref="D26:M26" si="20">$B$26/1000*D23</f>
        <v>99.120696644723552</v>
      </c>
      <c r="E26" s="98">
        <f t="shared" si="20"/>
        <v>116.45642036368619</v>
      </c>
      <c r="F26" s="98">
        <f t="shared" ref="F26:G26" si="21">$B$26/1000*F23</f>
        <v>116.89306645128478</v>
      </c>
      <c r="G26" s="35">
        <f t="shared" si="21"/>
        <v>119.95565656743572</v>
      </c>
      <c r="H26" s="35">
        <f t="shared" ref="H26" si="22">$B$26/1000*H23</f>
        <v>95.076960978898029</v>
      </c>
      <c r="I26" s="35">
        <f t="shared" ref="I26" si="23">$B$26/1000*I23</f>
        <v>95.720823017129845</v>
      </c>
      <c r="J26" s="36">
        <f t="shared" ref="J26:K26" si="24">$B$26/1000*J23</f>
        <v>106.23663174295538</v>
      </c>
      <c r="K26" s="36">
        <f t="shared" si="24"/>
        <v>100.16129044301022</v>
      </c>
      <c r="L26" s="36">
        <f t="shared" si="20"/>
        <v>110.24263159529133</v>
      </c>
      <c r="M26" s="36">
        <f t="shared" si="20"/>
        <v>106.23663174295538</v>
      </c>
      <c r="N26" s="35">
        <f>$B$26/1000*N24</f>
        <v>121.38407360546265</v>
      </c>
      <c r="O26" s="36">
        <f t="shared" ref="O26" si="25">$B$26/1000*O24</f>
        <v>115.93036041394636</v>
      </c>
      <c r="P26" s="35">
        <f t="shared" ref="P26:Q26" si="26">$B$26/1000*P24</f>
        <v>123.04686913430459</v>
      </c>
      <c r="Q26" s="35">
        <f t="shared" si="26"/>
        <v>117.17220775899081</v>
      </c>
    </row>
    <row r="27" spans="1:17" x14ac:dyDescent="0.25">
      <c r="A27" s="28" t="s">
        <v>28</v>
      </c>
      <c r="B27" s="29">
        <v>6800</v>
      </c>
      <c r="C27" s="99">
        <f>C23*$B$27/1000</f>
        <v>237.19655534551381</v>
      </c>
      <c r="D27" s="99">
        <f t="shared" ref="D27:M27" si="27">D23*$B$27/1000</f>
        <v>224.6735790613734</v>
      </c>
      <c r="E27" s="99">
        <f t="shared" si="27"/>
        <v>263.96788615768867</v>
      </c>
      <c r="F27" s="99">
        <f t="shared" ref="F27:G27" si="28">F23*$B$27/1000</f>
        <v>264.95761728957882</v>
      </c>
      <c r="G27" s="53">
        <f t="shared" si="28"/>
        <v>271.89948821952095</v>
      </c>
      <c r="H27" s="53">
        <f t="shared" ref="H27" si="29">H23*$B$27/1000</f>
        <v>215.50777821883554</v>
      </c>
      <c r="I27" s="53">
        <f t="shared" ref="I27" si="30">I23*$B$27/1000</f>
        <v>216.96719883882767</v>
      </c>
      <c r="J27" s="31">
        <f t="shared" si="27"/>
        <v>240.80303195069885</v>
      </c>
      <c r="K27" s="31">
        <f t="shared" ref="K27" si="31">K23*$B$27/1000</f>
        <v>227.03225833748979</v>
      </c>
      <c r="L27" s="31">
        <f t="shared" si="27"/>
        <v>249.88329828266035</v>
      </c>
      <c r="M27" s="31">
        <f t="shared" si="27"/>
        <v>240.80303195069885</v>
      </c>
      <c r="N27" s="30">
        <f>N24*$B$27/1000</f>
        <v>275.1372335057153</v>
      </c>
      <c r="O27" s="31">
        <f t="shared" ref="O27:Q27" si="32">O24*$B$27/1000</f>
        <v>262.77548360494507</v>
      </c>
      <c r="P27" s="30">
        <f t="shared" si="32"/>
        <v>278.90623670442375</v>
      </c>
      <c r="Q27" s="30">
        <f t="shared" si="32"/>
        <v>265.59033758704584</v>
      </c>
    </row>
    <row r="28" spans="1:17" x14ac:dyDescent="0.25">
      <c r="C28" s="100" t="str">
        <f>C7</f>
        <v>F23SR (MG3)</v>
      </c>
      <c r="D28" s="100" t="str">
        <f t="shared" ref="D28:Q28" si="33">D7</f>
        <v>F23SR (MG3)</v>
      </c>
      <c r="E28" s="100" t="str">
        <f t="shared" si="33"/>
        <v>F23SRT</v>
      </c>
      <c r="F28" s="100" t="s">
        <v>35</v>
      </c>
      <c r="G28" s="18"/>
      <c r="H28" s="18"/>
      <c r="I28" s="18"/>
      <c r="J28" s="19" t="str">
        <f t="shared" si="33"/>
        <v>F16CR V2</v>
      </c>
      <c r="K28" s="19" t="str">
        <f t="shared" si="33"/>
        <v>F18+ CR</v>
      </c>
      <c r="L28" s="19" t="str">
        <f t="shared" si="33"/>
        <v>F20</v>
      </c>
      <c r="M28" s="19" t="str">
        <f t="shared" si="33"/>
        <v>F20</v>
      </c>
      <c r="N28" s="18" t="str">
        <f t="shared" si="33"/>
        <v>F28</v>
      </c>
      <c r="O28" s="19" t="str">
        <f t="shared" si="33"/>
        <v>F40 MK6</v>
      </c>
      <c r="P28" s="18" t="str">
        <f t="shared" si="33"/>
        <v>M32 MZ0</v>
      </c>
      <c r="Q28" s="18" t="str">
        <f t="shared" si="33"/>
        <v>M32 MZ1</v>
      </c>
    </row>
    <row r="30" spans="1:17" x14ac:dyDescent="0.25">
      <c r="B30" s="1" t="s">
        <v>29</v>
      </c>
    </row>
    <row r="31" spans="1:17" x14ac:dyDescent="0.25">
      <c r="A31" s="28"/>
      <c r="B31" s="54">
        <v>0</v>
      </c>
      <c r="C31" s="39">
        <f>$B$27</f>
        <v>6800</v>
      </c>
      <c r="D31" s="39">
        <f t="shared" ref="D31:Q31" si="34">$B$27</f>
        <v>6800</v>
      </c>
      <c r="E31" s="39">
        <f t="shared" si="34"/>
        <v>6800</v>
      </c>
      <c r="F31" s="39">
        <f t="shared" si="34"/>
        <v>6800</v>
      </c>
      <c r="G31" s="39">
        <f t="shared" si="34"/>
        <v>6800</v>
      </c>
      <c r="H31" s="39">
        <f t="shared" si="34"/>
        <v>6800</v>
      </c>
      <c r="I31" s="39">
        <f t="shared" si="34"/>
        <v>6800</v>
      </c>
      <c r="J31" s="39">
        <f t="shared" si="34"/>
        <v>6800</v>
      </c>
      <c r="K31" s="39">
        <f t="shared" si="34"/>
        <v>6800</v>
      </c>
      <c r="L31" s="39">
        <f t="shared" si="34"/>
        <v>6800</v>
      </c>
      <c r="M31" s="39">
        <f t="shared" si="34"/>
        <v>6800</v>
      </c>
      <c r="N31" s="39">
        <f t="shared" si="34"/>
        <v>6800</v>
      </c>
      <c r="O31" s="39">
        <f t="shared" si="34"/>
        <v>6800</v>
      </c>
      <c r="P31" s="39">
        <f t="shared" si="34"/>
        <v>6800</v>
      </c>
      <c r="Q31" s="39">
        <f t="shared" si="34"/>
        <v>6800</v>
      </c>
    </row>
    <row r="32" spans="1:17" x14ac:dyDescent="0.25">
      <c r="A32">
        <v>1</v>
      </c>
      <c r="B32">
        <v>0</v>
      </c>
      <c r="C32" s="16">
        <f>C19*$B$27/1000</f>
        <v>53.646075838557643</v>
      </c>
      <c r="D32" s="16">
        <f t="shared" ref="D32:Q32" si="35">D19*$B$27/1000</f>
        <v>50.813789617179516</v>
      </c>
      <c r="E32" s="16">
        <f t="shared" si="35"/>
        <v>58.298750367507438</v>
      </c>
      <c r="F32" s="16">
        <f t="shared" ref="F32:I32" si="36">F19*$B$27/1000</f>
        <v>50.813789617179516</v>
      </c>
      <c r="G32" s="16">
        <f t="shared" si="36"/>
        <v>54.226498778900222</v>
      </c>
      <c r="H32" s="16">
        <f t="shared" ref="H32" si="37">H19*$B$27/1000</f>
        <v>56.257810410067691</v>
      </c>
      <c r="I32" s="16">
        <f t="shared" si="36"/>
        <v>54.226498778900222</v>
      </c>
      <c r="J32" s="16">
        <f t="shared" si="35"/>
        <v>60.183776109539977</v>
      </c>
      <c r="K32" s="16">
        <f t="shared" ref="K32" si="38">K19*$B$27/1000</f>
        <v>56.520450582484209</v>
      </c>
      <c r="L32" s="16">
        <f t="shared" si="35"/>
        <v>62.453202335243162</v>
      </c>
      <c r="M32" s="16">
        <f t="shared" si="35"/>
        <v>60.183776109539977</v>
      </c>
      <c r="N32" s="16">
        <f t="shared" si="35"/>
        <v>57.031247281296729</v>
      </c>
      <c r="O32" s="16">
        <f t="shared" si="35"/>
        <v>49.643568513571438</v>
      </c>
      <c r="P32" s="16">
        <f t="shared" si="35"/>
        <v>54.349460478808609</v>
      </c>
      <c r="Q32" s="16">
        <f t="shared" si="35"/>
        <v>51.754638859288129</v>
      </c>
    </row>
    <row r="33" spans="1:17" x14ac:dyDescent="0.25">
      <c r="A33">
        <v>2</v>
      </c>
      <c r="B33">
        <v>0</v>
      </c>
      <c r="C33" s="16">
        <f>C20*$B$27/1000</f>
        <v>94.902083716380147</v>
      </c>
      <c r="D33" s="16">
        <f t="shared" ref="D33:Q33" si="39">D20*$B$27/1000</f>
        <v>89.891654530490172</v>
      </c>
      <c r="E33" s="16">
        <f t="shared" si="39"/>
        <v>103.1328536422226</v>
      </c>
      <c r="F33" s="16">
        <f t="shared" ref="F33:I33" si="40">F20*$B$27/1000</f>
        <v>96.322694997695336</v>
      </c>
      <c r="G33" s="16">
        <f t="shared" si="40"/>
        <v>98.228379239244404</v>
      </c>
      <c r="H33" s="16">
        <f t="shared" ref="H33" si="41">H20*$B$27/1000</f>
        <v>89.079211386098848</v>
      </c>
      <c r="I33" s="16">
        <f t="shared" si="40"/>
        <v>89.079211386098848</v>
      </c>
      <c r="J33" s="16">
        <f t="shared" si="39"/>
        <v>98.865378270768872</v>
      </c>
      <c r="K33" s="16">
        <f t="shared" ref="K33" si="42">K20*$B$27/1000</f>
        <v>94.499661426523986</v>
      </c>
      <c r="L33" s="16">
        <f t="shared" si="39"/>
        <v>102.59342088898843</v>
      </c>
      <c r="M33" s="16">
        <f t="shared" si="39"/>
        <v>98.865378270768872</v>
      </c>
      <c r="N33" s="16">
        <f t="shared" si="39"/>
        <v>94.259978145476538</v>
      </c>
      <c r="O33" s="16">
        <f t="shared" si="39"/>
        <v>95.320518562578101</v>
      </c>
      <c r="P33" s="16">
        <f t="shared" si="39"/>
        <v>96.156737770199854</v>
      </c>
      <c r="Q33" s="16">
        <f t="shared" si="39"/>
        <v>91.565899520279004</v>
      </c>
    </row>
    <row r="34" spans="1:17" x14ac:dyDescent="0.25">
      <c r="A34">
        <v>3</v>
      </c>
      <c r="B34">
        <v>0</v>
      </c>
      <c r="C34" s="16">
        <f>C21*$B$27/1000</f>
        <v>142.35312557457021</v>
      </c>
      <c r="D34" s="16">
        <f t="shared" ref="D34:Q34" si="43">D21*$B$27/1000</f>
        <v>134.83748179573524</v>
      </c>
      <c r="E34" s="16">
        <f t="shared" si="43"/>
        <v>154.69928046333385</v>
      </c>
      <c r="F34" s="16">
        <f t="shared" ref="F34:I34" si="44">F21*$B$27/1000</f>
        <v>152.48399786967377</v>
      </c>
      <c r="G34" s="16">
        <f t="shared" si="44"/>
        <v>147.53103466707694</v>
      </c>
      <c r="H34" s="16">
        <f t="shared" ref="H34" si="45">H21*$B$27/1000</f>
        <v>119.47354765146136</v>
      </c>
      <c r="I34" s="16">
        <f t="shared" si="44"/>
        <v>129.88712038594684</v>
      </c>
      <c r="J34" s="16">
        <f t="shared" si="43"/>
        <v>144.15640966778324</v>
      </c>
      <c r="K34" s="16">
        <f t="shared" ref="K34" si="46">K21*$B$27/1000</f>
        <v>136.74056342811673</v>
      </c>
      <c r="L34" s="16">
        <f t="shared" si="43"/>
        <v>149.79472413967326</v>
      </c>
      <c r="M34" s="16">
        <f t="shared" si="43"/>
        <v>144.35147923431609</v>
      </c>
      <c r="N34" s="16">
        <f t="shared" si="43"/>
        <v>140.41486399602022</v>
      </c>
      <c r="O34" s="16">
        <f t="shared" si="43"/>
        <v>142.45703873088596</v>
      </c>
      <c r="P34" s="16">
        <f t="shared" si="43"/>
        <v>140.68219668345171</v>
      </c>
      <c r="Q34" s="16">
        <f t="shared" si="43"/>
        <v>133.96556689136412</v>
      </c>
    </row>
    <row r="35" spans="1:17" x14ac:dyDescent="0.25">
      <c r="A35">
        <v>4</v>
      </c>
      <c r="B35">
        <v>0</v>
      </c>
      <c r="C35" s="16">
        <f>C22*$B$27/1000</f>
        <v>197.8268178087842</v>
      </c>
      <c r="D35" s="16">
        <f t="shared" ref="D35:Q35" si="47">D22*$B$27/1000</f>
        <v>187.38239738211459</v>
      </c>
      <c r="E35" s="16">
        <f t="shared" si="47"/>
        <v>214.9841547057465</v>
      </c>
      <c r="F35" s="16">
        <f t="shared" ref="F35:I35" si="48">F22*$B$27/1000</f>
        <v>214.34071398661686</v>
      </c>
      <c r="G35" s="16">
        <f t="shared" si="48"/>
        <v>215.50777821883554</v>
      </c>
      <c r="H35" s="16">
        <f t="shared" ref="H35" si="49">H22*$B$27/1000</f>
        <v>171.48344172274872</v>
      </c>
      <c r="I35" s="16">
        <f t="shared" si="48"/>
        <v>171.48344172274872</v>
      </c>
      <c r="J35" s="16">
        <f t="shared" si="47"/>
        <v>190.32246771482536</v>
      </c>
      <c r="K35" s="16">
        <f t="shared" ref="K35" si="50">K22*$B$27/1000</f>
        <v>180.65367924802936</v>
      </c>
      <c r="L35" s="16">
        <f t="shared" si="47"/>
        <v>196.09973629622414</v>
      </c>
      <c r="M35" s="16">
        <f t="shared" si="47"/>
        <v>188.97385855475571</v>
      </c>
      <c r="N35" s="16">
        <f t="shared" si="47"/>
        <v>185.09232072202667</v>
      </c>
      <c r="O35" s="16">
        <f t="shared" si="47"/>
        <v>185.54757430120165</v>
      </c>
      <c r="P35" s="16">
        <f t="shared" si="47"/>
        <v>194.47632624938265</v>
      </c>
      <c r="Q35" s="16">
        <f t="shared" si="47"/>
        <v>185.19138815816504</v>
      </c>
    </row>
    <row r="36" spans="1:17" x14ac:dyDescent="0.25">
      <c r="A36">
        <v>5</v>
      </c>
      <c r="B36">
        <v>0</v>
      </c>
      <c r="C36" s="16">
        <f>C23*$B$27/1000</f>
        <v>237.19655534551381</v>
      </c>
      <c r="D36" s="16">
        <f t="shared" ref="D36:Q36" si="51">D23*$B$27/1000</f>
        <v>224.6735790613734</v>
      </c>
      <c r="E36" s="16">
        <f t="shared" si="51"/>
        <v>263.96788615768867</v>
      </c>
      <c r="F36" s="16">
        <f t="shared" ref="F36:I36" si="52">F23*$B$27/1000</f>
        <v>264.95761728957882</v>
      </c>
      <c r="G36" s="16">
        <f t="shared" si="52"/>
        <v>271.89948821952095</v>
      </c>
      <c r="H36" s="16">
        <f t="shared" ref="H36" si="53">H23*$B$27/1000</f>
        <v>215.50777821883554</v>
      </c>
      <c r="I36" s="16">
        <f t="shared" si="52"/>
        <v>216.96719883882767</v>
      </c>
      <c r="J36" s="16">
        <f t="shared" si="51"/>
        <v>240.80303195069885</v>
      </c>
      <c r="K36" s="16">
        <f t="shared" ref="K36" si="54">K23*$B$27/1000</f>
        <v>227.03225833748979</v>
      </c>
      <c r="L36" s="16">
        <f t="shared" si="51"/>
        <v>249.88329828266035</v>
      </c>
      <c r="M36" s="16">
        <f t="shared" si="51"/>
        <v>240.80303195069885</v>
      </c>
      <c r="N36" s="16">
        <f t="shared" si="51"/>
        <v>228.76578965643745</v>
      </c>
      <c r="O36" s="16">
        <f t="shared" si="51"/>
        <v>229.85089582465645</v>
      </c>
      <c r="P36" s="16">
        <f t="shared" si="51"/>
        <v>237.14998869496148</v>
      </c>
      <c r="Q36" s="16">
        <f t="shared" si="51"/>
        <v>225.82766990258523</v>
      </c>
    </row>
    <row r="37" spans="1:17" x14ac:dyDescent="0.25">
      <c r="A37" s="28">
        <v>6</v>
      </c>
      <c r="B37" s="28">
        <v>0</v>
      </c>
      <c r="C37" s="55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55">
        <f>N24*$B$27/1000</f>
        <v>275.1372335057153</v>
      </c>
      <c r="O37" s="55">
        <f>O24*$B$27/1000</f>
        <v>262.77548360494507</v>
      </c>
      <c r="P37" s="55">
        <f>P24*$B$27/1000</f>
        <v>278.90623670442375</v>
      </c>
      <c r="Q37" s="55">
        <f>Q24*$B$27/1000</f>
        <v>265.59033758704584</v>
      </c>
    </row>
    <row r="38" spans="1:17" ht="15.75" thickBot="1" x14ac:dyDescent="0.3"/>
    <row r="39" spans="1:17" x14ac:dyDescent="0.25">
      <c r="E39" s="24" t="s">
        <v>30</v>
      </c>
      <c r="F39" s="25" t="s">
        <v>32</v>
      </c>
      <c r="G39" s="83"/>
      <c r="H39" s="83"/>
      <c r="I39" s="83"/>
    </row>
    <row r="40" spans="1:17" ht="15.75" thickBot="1" x14ac:dyDescent="0.3">
      <c r="E40" s="21">
        <v>0</v>
      </c>
      <c r="F40" s="22">
        <f>B27</f>
        <v>6800</v>
      </c>
      <c r="G40" s="27"/>
      <c r="H40" s="27"/>
      <c r="I40" s="27"/>
    </row>
    <row r="41" spans="1:17" ht="15.75" thickTop="1" x14ac:dyDescent="0.25">
      <c r="E41" s="8">
        <v>0</v>
      </c>
      <c r="F41" s="102">
        <v>50.813789617179516</v>
      </c>
      <c r="G41" s="84"/>
      <c r="H41" s="84"/>
      <c r="I41" s="84"/>
    </row>
    <row r="42" spans="1:17" x14ac:dyDescent="0.25">
      <c r="E42" s="8">
        <v>0</v>
      </c>
      <c r="F42" s="103">
        <v>89.891654530490172</v>
      </c>
      <c r="G42" s="84"/>
      <c r="H42" s="84"/>
      <c r="I42" s="84"/>
    </row>
    <row r="43" spans="1:17" x14ac:dyDescent="0.25">
      <c r="E43" s="8">
        <v>0</v>
      </c>
      <c r="F43" s="103">
        <v>134.83748179573524</v>
      </c>
      <c r="G43" s="84"/>
      <c r="H43" s="84"/>
      <c r="I43" s="84"/>
    </row>
    <row r="44" spans="1:17" x14ac:dyDescent="0.25">
      <c r="E44" s="8">
        <v>0</v>
      </c>
      <c r="F44" s="103">
        <v>187.38239738211459</v>
      </c>
      <c r="G44" s="84"/>
      <c r="H44" s="84"/>
      <c r="I44" s="84"/>
    </row>
    <row r="45" spans="1:17" x14ac:dyDescent="0.25">
      <c r="E45" s="8">
        <v>0</v>
      </c>
      <c r="F45" s="103">
        <v>224.6735790613734</v>
      </c>
      <c r="G45" s="84"/>
      <c r="H45" s="84"/>
      <c r="I45" s="84"/>
    </row>
    <row r="46" spans="1:17" ht="15.75" thickBot="1" x14ac:dyDescent="0.3">
      <c r="E46" s="9">
        <v>0</v>
      </c>
      <c r="F46" s="104"/>
      <c r="G46" s="84"/>
      <c r="H46" s="84"/>
      <c r="I46" s="84"/>
    </row>
    <row r="47" spans="1:17" x14ac:dyDescent="0.25">
      <c r="E47" s="26" t="s">
        <v>31</v>
      </c>
      <c r="F47" s="101" t="s">
        <v>14</v>
      </c>
      <c r="G47" s="85"/>
      <c r="H47" s="85"/>
      <c r="I47" s="85"/>
    </row>
    <row r="48" spans="1:17" ht="15.75" thickBot="1" x14ac:dyDescent="0.3">
      <c r="E48" s="21">
        <v>0</v>
      </c>
      <c r="F48" s="23">
        <f>B27</f>
        <v>6800</v>
      </c>
      <c r="G48" s="86"/>
      <c r="H48" s="86"/>
      <c r="I48" s="86"/>
    </row>
    <row r="49" spans="5:9" ht="15.75" thickTop="1" x14ac:dyDescent="0.25">
      <c r="E49" s="8">
        <v>0</v>
      </c>
      <c r="F49" s="102">
        <v>58.666195699940815</v>
      </c>
      <c r="G49" s="84"/>
      <c r="H49" s="84"/>
      <c r="I49" s="84"/>
    </row>
    <row r="50" spans="5:9" x14ac:dyDescent="0.25">
      <c r="E50" s="8">
        <v>0</v>
      </c>
      <c r="F50" s="103">
        <v>96.372411379189145</v>
      </c>
      <c r="G50" s="84"/>
      <c r="H50" s="84"/>
      <c r="I50" s="84"/>
    </row>
    <row r="51" spans="5:9" x14ac:dyDescent="0.25">
      <c r="E51" s="8">
        <v>0</v>
      </c>
      <c r="F51" s="103">
        <v>140.71154516663745</v>
      </c>
      <c r="G51" s="84"/>
      <c r="H51" s="84"/>
      <c r="I51" s="84"/>
    </row>
    <row r="52" spans="5:9" x14ac:dyDescent="0.25">
      <c r="E52" s="8">
        <v>0</v>
      </c>
      <c r="F52" s="103">
        <v>184.20873671947757</v>
      </c>
      <c r="G52" s="84"/>
      <c r="H52" s="84"/>
      <c r="I52" s="84"/>
    </row>
    <row r="53" spans="5:9" x14ac:dyDescent="0.25">
      <c r="E53" s="8">
        <v>0</v>
      </c>
      <c r="F53" s="103">
        <v>234.73099746759615</v>
      </c>
      <c r="G53" s="84"/>
      <c r="H53" s="84"/>
      <c r="I53" s="84"/>
    </row>
    <row r="54" spans="5:9" ht="15.75" thickBot="1" x14ac:dyDescent="0.3">
      <c r="E54" s="9">
        <v>0</v>
      </c>
      <c r="F54" s="105"/>
      <c r="G54" s="2"/>
      <c r="H54" s="2"/>
      <c r="I54" s="2"/>
    </row>
  </sheetData>
  <mergeCells count="6">
    <mergeCell ref="B2:B3"/>
    <mergeCell ref="A19:A24"/>
    <mergeCell ref="L16:M16"/>
    <mergeCell ref="P16:Q16"/>
    <mergeCell ref="C16:E16"/>
    <mergeCell ref="C6:Q6"/>
  </mergeCells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ALLIANCE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Hernandez, Daniel (NissanContractor)</dc:creator>
  <cp:lastModifiedBy>Ruiz Hernandez, Daniel (NissanContractor)</cp:lastModifiedBy>
  <cp:lastPrinted>2021-04-22T14:30:56Z</cp:lastPrinted>
  <dcterms:created xsi:type="dcterms:W3CDTF">2019-05-06T12:22:28Z</dcterms:created>
  <dcterms:modified xsi:type="dcterms:W3CDTF">2021-09-21T06:05:39Z</dcterms:modified>
</cp:coreProperties>
</file>